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karlschelbert/Documents/01 Präsident/Eidg Schützenfest/2026/"/>
    </mc:Choice>
  </mc:AlternateContent>
  <xr:revisionPtr revIDLastSave="0" documentId="13_ncr:1_{8CE3AE98-3C64-6E40-B64A-8244A1A2D947}" xr6:coauthVersionLast="36" xr6:coauthVersionMax="36" xr10:uidLastSave="{00000000-0000-0000-0000-000000000000}"/>
  <bookViews>
    <workbookView xWindow="0" yWindow="500" windowWidth="33380" windowHeight="15660" xr2:uid="{00000000-000D-0000-FFFF-FFFF00000000}"/>
  </bookViews>
  <sheets>
    <sheet name="Stich-Rangeurbestellung" sheetId="1" r:id="rId1"/>
  </sheets>
  <definedNames>
    <definedName name="_xlnm.Print_Area" localSheetId="0">'Stich-Rangeurbestellung'!$A$1:$J$49</definedName>
  </definedNames>
  <calcPr calcId="181029"/>
</workbook>
</file>

<file path=xl/calcChain.xml><?xml version="1.0" encoding="utf-8"?>
<calcChain xmlns="http://schemas.openxmlformats.org/spreadsheetml/2006/main">
  <c r="F28" i="1" l="1"/>
  <c r="F27" i="1"/>
  <c r="F26" i="1"/>
  <c r="F25" i="1"/>
  <c r="F24" i="1"/>
  <c r="F23" i="1"/>
  <c r="F22" i="1"/>
  <c r="F21" i="1"/>
  <c r="F20" i="1"/>
  <c r="F18" i="1"/>
  <c r="J34" i="1" l="1"/>
  <c r="J32" i="1"/>
  <c r="J33" i="1"/>
  <c r="I34" i="1"/>
  <c r="I33" i="1"/>
  <c r="I32" i="1"/>
  <c r="I31" i="1"/>
  <c r="I30" i="1"/>
  <c r="I29" i="1"/>
  <c r="I27" i="1"/>
  <c r="I26" i="1"/>
  <c r="I25" i="1"/>
  <c r="I24" i="1"/>
  <c r="I23" i="1"/>
  <c r="I22" i="1"/>
  <c r="I21" i="1"/>
  <c r="I19" i="1"/>
  <c r="I20" i="1"/>
  <c r="I28" i="1"/>
  <c r="I18" i="1"/>
  <c r="F34" i="1"/>
  <c r="F33" i="1"/>
  <c r="F32" i="1"/>
  <c r="F31" i="1"/>
  <c r="F30" i="1"/>
  <c r="F29" i="1"/>
  <c r="F19" i="1"/>
  <c r="J31" i="1" l="1"/>
  <c r="J36" i="1" s="1"/>
  <c r="F36" i="1"/>
  <c r="I36" i="1"/>
</calcChain>
</file>

<file path=xl/sharedStrings.xml><?xml version="1.0" encoding="utf-8"?>
<sst xmlns="http://schemas.openxmlformats.org/spreadsheetml/2006/main" count="92" uniqueCount="74">
  <si>
    <t>Nr.</t>
  </si>
  <si>
    <t>Stichbezeichnung</t>
  </si>
  <si>
    <t>Preise</t>
  </si>
  <si>
    <t>Total Fr.</t>
  </si>
  <si>
    <t>Programm</t>
  </si>
  <si>
    <t>Schüsse</t>
  </si>
  <si>
    <t>pro Passe</t>
  </si>
  <si>
    <t xml:space="preserve">Schüsse </t>
  </si>
  <si>
    <t>total</t>
  </si>
  <si>
    <t>Geb-Datum:</t>
  </si>
  <si>
    <t>PLZ / Ort:</t>
  </si>
  <si>
    <t>Adresse:</t>
  </si>
  <si>
    <t>Stich- und Rangeurbestellung</t>
  </si>
  <si>
    <t xml:space="preserve">Gruppe-Nr. </t>
  </si>
  <si>
    <t>300 m</t>
  </si>
  <si>
    <t>(vom Sektionsverantwortlichen auszufüllen)</t>
  </si>
  <si>
    <t>SSV-Nr.</t>
  </si>
  <si>
    <t>Lizenz-Nummer:</t>
  </si>
  <si>
    <t>Betrag</t>
  </si>
  <si>
    <t>Rangeur-Bestellung</t>
  </si>
  <si>
    <t>Zeit von - bis</t>
  </si>
  <si>
    <t>Total</t>
  </si>
  <si>
    <t>Unterschrift.</t>
  </si>
  <si>
    <t>Datum:</t>
  </si>
  <si>
    <t>Teilnahme Gruppenwettkampf</t>
  </si>
  <si>
    <t>ja</t>
  </si>
  <si>
    <t>nein</t>
  </si>
  <si>
    <t>An-</t>
  </si>
  <si>
    <t>zahl</t>
  </si>
  <si>
    <t>Sektion:</t>
  </si>
  <si>
    <t>Name, Vorname:</t>
  </si>
  <si>
    <t xml:space="preserve"> Rangeure</t>
  </si>
  <si>
    <t>-</t>
  </si>
  <si>
    <t>..........................................................</t>
  </si>
  <si>
    <t>E-Mail: ...........................................................................</t>
  </si>
  <si>
    <t>..................................................................</t>
  </si>
  <si>
    <t>.........................................</t>
  </si>
  <si>
    <t xml:space="preserve"> Anzahl </t>
  </si>
  <si>
    <t xml:space="preserve"> Stand:</t>
  </si>
  <si>
    <t xml:space="preserve"> Datum:</t>
  </si>
  <si>
    <t xml:space="preserve"> A10 EF</t>
  </si>
  <si>
    <t xml:space="preserve"> A10 EF/SF</t>
  </si>
  <si>
    <t xml:space="preserve"> A100 EF</t>
  </si>
  <si>
    <t xml:space="preserve"> A10 SF</t>
  </si>
  <si>
    <t xml:space="preserve"> 100 EF</t>
  </si>
  <si>
    <t>1.05.0.01.010</t>
  </si>
  <si>
    <t>MSV Brunnen-Ingenbohl</t>
  </si>
  <si>
    <r>
      <t xml:space="preserve">10 </t>
    </r>
    <r>
      <rPr>
        <sz val="8"/>
        <rFont val="Arial"/>
        <family val="2"/>
      </rPr>
      <t>(6+4)</t>
    </r>
  </si>
  <si>
    <r>
      <t xml:space="preserve">6 </t>
    </r>
    <r>
      <rPr>
        <sz val="8"/>
        <rFont val="Arial"/>
        <family val="2"/>
      </rPr>
      <t>(3+3)</t>
    </r>
  </si>
  <si>
    <r>
      <t xml:space="preserve">8 </t>
    </r>
    <r>
      <rPr>
        <sz val="8"/>
        <rFont val="Arial"/>
        <family val="2"/>
      </rPr>
      <t>(5+3)</t>
    </r>
  </si>
  <si>
    <r>
      <t xml:space="preserve">Kt:  </t>
    </r>
    <r>
      <rPr>
        <b/>
        <sz val="10"/>
        <rFont val="Arial"/>
        <family val="2"/>
      </rPr>
      <t>SZ</t>
    </r>
  </si>
  <si>
    <t>Feld (A/D/E)</t>
  </si>
  <si>
    <t>( 60 )</t>
  </si>
  <si>
    <t>falls spezielle Terminwünsche, bitte mitteilen:</t>
  </si>
  <si>
    <t xml:space="preserve"> Übungskehr</t>
  </si>
  <si>
    <t xml:space="preserve"> Verein</t>
  </si>
  <si>
    <t xml:space="preserve"> Kunst (Gruppe)</t>
  </si>
  <si>
    <t xml:space="preserve"> Militär</t>
  </si>
  <si>
    <t xml:space="preserve"> Auszahlung</t>
  </si>
  <si>
    <t xml:space="preserve"> Serie</t>
  </si>
  <si>
    <t xml:space="preserve"> Steinbock</t>
  </si>
  <si>
    <t>Rhein</t>
  </si>
  <si>
    <t xml:space="preserve"> Kranz</t>
  </si>
  <si>
    <t xml:space="preserve"> Ehrengaben</t>
  </si>
  <si>
    <t xml:space="preserve"> Veteranen</t>
  </si>
  <si>
    <t xml:space="preserve"> Nachwuchs</t>
  </si>
  <si>
    <t xml:space="preserve"> Nachdoppel (max 48)</t>
  </si>
  <si>
    <t xml:space="preserve"> Liegend-Meisterschaft</t>
  </si>
  <si>
    <t xml:space="preserve"> Meisterschaft 2stellig</t>
  </si>
  <si>
    <t xml:space="preserve"> Meisterschaft 3stellig</t>
  </si>
  <si>
    <t>Grundgebühr</t>
  </si>
  <si>
    <t>Tel: ...........................</t>
  </si>
  <si>
    <t>Eröffnungsschiessen (Do 04.06.2026)</t>
  </si>
  <si>
    <t>Rangeurberechtigung:                                                             Stiche: für je 1-20 Schüsse                = 1 Rangeur (15 Min) Meisterschaft in 3 Stellungen             = 6 Rangeure Meisterschaften in zwei Stellungen   = 5 Rangeure 
Liegend-Meisterschaft                        = 4 Rangeure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</si>
</sst>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b/>
      <sz val="2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2" fontId="0" fillId="0" borderId="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3" xfId="0" applyBorder="1"/>
    <xf numFmtId="0" fontId="1" fillId="0" borderId="10" xfId="0" applyFont="1" applyBorder="1"/>
    <xf numFmtId="0" fontId="0" fillId="0" borderId="14" xfId="0" applyBorder="1"/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/>
    <xf numFmtId="0" fontId="3" fillId="0" borderId="2" xfId="0" applyFont="1" applyBorder="1" applyAlignment="1">
      <alignment horizontal="left" indent="1"/>
    </xf>
    <xf numFmtId="0" fontId="3" fillId="0" borderId="2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2" xfId="0" applyFont="1" applyBorder="1" applyAlignment="1">
      <alignment horizontal="center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horizontal="left" indent="1"/>
    </xf>
    <xf numFmtId="0" fontId="5" fillId="0" borderId="0" xfId="0" applyFont="1"/>
    <xf numFmtId="0" fontId="2" fillId="0" borderId="4" xfId="0" applyFont="1" applyBorder="1"/>
    <xf numFmtId="0" fontId="2" fillId="0" borderId="3" xfId="0" applyFont="1" applyBorder="1" applyAlignment="1">
      <alignment horizontal="left" indent="1"/>
    </xf>
    <xf numFmtId="0" fontId="2" fillId="0" borderId="2" xfId="0" applyFont="1" applyBorder="1"/>
    <xf numFmtId="0" fontId="2" fillId="0" borderId="1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6" fillId="0" borderId="16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indent="1"/>
    </xf>
    <xf numFmtId="0" fontId="0" fillId="0" borderId="15" xfId="0" applyBorder="1" applyAlignment="1">
      <alignment horizontal="left" vertical="center" indent="1"/>
    </xf>
    <xf numFmtId="0" fontId="3" fillId="0" borderId="0" xfId="0" applyFont="1"/>
    <xf numFmtId="0" fontId="3" fillId="0" borderId="11" xfId="0" applyFont="1" applyBorder="1" applyAlignment="1">
      <alignment horizontal="left" vertical="center" indent="1"/>
    </xf>
    <xf numFmtId="0" fontId="7" fillId="0" borderId="9" xfId="0" applyFont="1" applyBorder="1"/>
    <xf numFmtId="0" fontId="7" fillId="0" borderId="8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4" xfId="0" applyFont="1" applyBorder="1"/>
    <xf numFmtId="0" fontId="0" fillId="0" borderId="11" xfId="0" applyBorder="1" applyAlignment="1">
      <alignment horizontal="center"/>
    </xf>
    <xf numFmtId="0" fontId="7" fillId="0" borderId="3" xfId="0" applyFont="1" applyBorder="1"/>
    <xf numFmtId="0" fontId="7" fillId="0" borderId="0" xfId="0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19" xfId="0" applyBorder="1"/>
    <xf numFmtId="0" fontId="7" fillId="0" borderId="0" xfId="0" applyFont="1" applyAlignment="1">
      <alignment horizontal="left"/>
    </xf>
    <xf numFmtId="0" fontId="2" fillId="0" borderId="14" xfId="0" applyFont="1" applyBorder="1"/>
    <xf numFmtId="2" fontId="0" fillId="0" borderId="1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7" fillId="0" borderId="1" xfId="0" quotePrefix="1" applyNumberFormat="1" applyFont="1" applyBorder="1" applyAlignment="1">
      <alignment horizontal="center" vertical="center"/>
    </xf>
    <xf numFmtId="1" fontId="7" fillId="0" borderId="8" xfId="0" quotePrefix="1" applyNumberFormat="1" applyFont="1" applyBorder="1" applyAlignment="1">
      <alignment horizontal="center" vertical="center"/>
    </xf>
    <xf numFmtId="1" fontId="7" fillId="0" borderId="2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0" fillId="0" borderId="0" xfId="0" applyAlignment="1">
      <alignment horizontal="left" indent="1"/>
    </xf>
    <xf numFmtId="0" fontId="0" fillId="0" borderId="15" xfId="0" applyBorder="1" applyAlignment="1">
      <alignment horizontal="left" inden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381001</xdr:rowOff>
    </xdr:from>
    <xdr:to>
      <xdr:col>3</xdr:col>
      <xdr:colOff>1340834</xdr:colOff>
      <xdr:row>3</xdr:row>
      <xdr:rowOff>88901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CC77FBF-A797-C543-B849-E4817059A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381001"/>
          <a:ext cx="2496534" cy="876300"/>
        </a:xfrm>
        <a:prstGeom prst="rect">
          <a:avLst/>
        </a:prstGeom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workbookViewId="0">
      <selection activeCell="N2" sqref="N2"/>
    </sheetView>
  </sheetViews>
  <sheetFormatPr baseColWidth="10" defaultRowHeight="13" x14ac:dyDescent="0.15"/>
  <cols>
    <col min="1" max="1" width="6.83203125" customWidth="1"/>
    <col min="2" max="2" width="3.83203125" customWidth="1"/>
    <col min="3" max="3" width="6.5" customWidth="1"/>
    <col min="4" max="4" width="18.5" customWidth="1"/>
    <col min="5" max="5" width="10.33203125" customWidth="1"/>
    <col min="6" max="6" width="10.33203125" style="1" customWidth="1"/>
    <col min="8" max="8" width="10.1640625" customWidth="1"/>
    <col min="9" max="9" width="9.83203125" customWidth="1"/>
    <col min="10" max="10" width="12.6640625" customWidth="1"/>
  </cols>
  <sheetData>
    <row r="1" spans="1:10" ht="50" customHeight="1" x14ac:dyDescent="0.15">
      <c r="A1" s="80"/>
      <c r="B1" s="80"/>
      <c r="C1" s="80"/>
      <c r="D1" s="80"/>
      <c r="E1" s="39"/>
      <c r="I1" s="36"/>
    </row>
    <row r="2" spans="1:10" ht="26" customHeight="1" x14ac:dyDescent="0.2">
      <c r="A2" s="80"/>
      <c r="B2" s="80"/>
      <c r="C2" s="80"/>
      <c r="D2" s="80"/>
      <c r="E2" s="49" t="s">
        <v>12</v>
      </c>
      <c r="I2" s="48" t="s">
        <v>14</v>
      </c>
    </row>
    <row r="3" spans="1:10" ht="16.25" customHeight="1" x14ac:dyDescent="0.15">
      <c r="A3" s="80"/>
      <c r="B3" s="80"/>
      <c r="C3" s="80"/>
      <c r="D3" s="80"/>
      <c r="E3" s="39" t="s">
        <v>13</v>
      </c>
      <c r="F3" s="61"/>
      <c r="G3" t="s">
        <v>51</v>
      </c>
      <c r="H3" s="38"/>
      <c r="I3" s="36"/>
    </row>
    <row r="4" spans="1:10" ht="17.5" customHeight="1" thickBot="1" x14ac:dyDescent="0.2">
      <c r="A4" s="81"/>
      <c r="B4" s="81"/>
      <c r="C4" s="81"/>
      <c r="D4" s="81"/>
      <c r="E4" s="50" t="s">
        <v>15</v>
      </c>
      <c r="F4" s="62"/>
      <c r="G4" s="35"/>
      <c r="H4" s="35"/>
      <c r="I4" s="37"/>
      <c r="J4" s="35"/>
    </row>
    <row r="5" spans="1:10" ht="21.5" customHeight="1" x14ac:dyDescent="0.15">
      <c r="A5" s="2"/>
    </row>
    <row r="6" spans="1:10" ht="15" customHeight="1" x14ac:dyDescent="0.15">
      <c r="A6" s="2" t="s">
        <v>29</v>
      </c>
      <c r="D6" s="51" t="s">
        <v>46</v>
      </c>
      <c r="G6" t="s">
        <v>50</v>
      </c>
      <c r="H6" t="s">
        <v>16</v>
      </c>
      <c r="I6" s="52" t="s">
        <v>45</v>
      </c>
      <c r="J6" s="23"/>
    </row>
    <row r="7" spans="1:10" ht="15" customHeight="1" x14ac:dyDescent="0.15">
      <c r="A7" s="2"/>
    </row>
    <row r="8" spans="1:10" ht="15" customHeight="1" x14ac:dyDescent="0.15">
      <c r="A8" s="2" t="s">
        <v>30</v>
      </c>
      <c r="D8" t="s">
        <v>33</v>
      </c>
      <c r="G8" t="s">
        <v>17</v>
      </c>
      <c r="I8" s="34"/>
      <c r="J8" s="23"/>
    </row>
    <row r="9" spans="1:10" ht="15" customHeight="1" x14ac:dyDescent="0.15">
      <c r="A9" s="2"/>
    </row>
    <row r="10" spans="1:10" ht="15" customHeight="1" x14ac:dyDescent="0.15">
      <c r="A10" s="2" t="s">
        <v>11</v>
      </c>
      <c r="D10" t="s">
        <v>33</v>
      </c>
      <c r="G10" t="s">
        <v>71</v>
      </c>
    </row>
    <row r="11" spans="1:10" ht="15" customHeight="1" x14ac:dyDescent="0.15">
      <c r="A11" s="2"/>
    </row>
    <row r="12" spans="1:10" ht="15" customHeight="1" x14ac:dyDescent="0.15">
      <c r="A12" s="2" t="s">
        <v>10</v>
      </c>
      <c r="D12" t="s">
        <v>33</v>
      </c>
      <c r="G12" t="s">
        <v>34</v>
      </c>
    </row>
    <row r="13" spans="1:10" ht="15" customHeight="1" x14ac:dyDescent="0.15">
      <c r="A13" s="2"/>
    </row>
    <row r="14" spans="1:10" ht="15" customHeight="1" x14ac:dyDescent="0.15">
      <c r="A14" s="2" t="s">
        <v>9</v>
      </c>
      <c r="D14" t="s">
        <v>33</v>
      </c>
      <c r="G14" s="1"/>
      <c r="H14" s="1"/>
    </row>
    <row r="15" spans="1:10" x14ac:dyDescent="0.15">
      <c r="J15" s="25"/>
    </row>
    <row r="16" spans="1:10" ht="12.25" customHeight="1" x14ac:dyDescent="0.15">
      <c r="A16" s="26" t="s">
        <v>27</v>
      </c>
      <c r="B16" s="26" t="s">
        <v>0</v>
      </c>
      <c r="C16" s="27" t="s">
        <v>1</v>
      </c>
      <c r="D16" s="28"/>
      <c r="E16" s="26" t="s">
        <v>2</v>
      </c>
      <c r="F16" s="26" t="s">
        <v>3</v>
      </c>
      <c r="G16" s="26" t="s">
        <v>4</v>
      </c>
      <c r="H16" s="26" t="s">
        <v>5</v>
      </c>
      <c r="I16" s="26" t="s">
        <v>7</v>
      </c>
      <c r="J16" s="78" t="s">
        <v>73</v>
      </c>
    </row>
    <row r="17" spans="1:10" x14ac:dyDescent="0.15">
      <c r="A17" s="29" t="s">
        <v>28</v>
      </c>
      <c r="B17" s="30"/>
      <c r="C17" s="31"/>
      <c r="D17" s="32"/>
      <c r="E17" s="30"/>
      <c r="F17" s="33"/>
      <c r="G17" s="33"/>
      <c r="H17" s="33" t="s">
        <v>6</v>
      </c>
      <c r="I17" s="33" t="s">
        <v>8</v>
      </c>
      <c r="J17" s="79"/>
    </row>
    <row r="18" spans="1:10" ht="16.25" customHeight="1" x14ac:dyDescent="0.15">
      <c r="A18" s="47"/>
      <c r="B18" s="4"/>
      <c r="C18" s="6" t="s">
        <v>54</v>
      </c>
      <c r="D18" s="8"/>
      <c r="E18" s="14">
        <v>7.5</v>
      </c>
      <c r="F18" s="55" t="str">
        <f>IF(A18&lt;&gt;"",A18*7.5,"")</f>
        <v/>
      </c>
      <c r="G18" s="4" t="s">
        <v>40</v>
      </c>
      <c r="H18" s="3">
        <v>5</v>
      </c>
      <c r="I18" s="47" t="str">
        <f>IF(A18&lt;&gt;"",A18*5,"")</f>
        <v/>
      </c>
      <c r="J18" s="79"/>
    </row>
    <row r="19" spans="1:10" ht="16.25" customHeight="1" x14ac:dyDescent="0.15">
      <c r="A19" s="47">
        <v>1</v>
      </c>
      <c r="B19" s="11"/>
      <c r="C19" s="12" t="s">
        <v>55</v>
      </c>
      <c r="D19" s="13"/>
      <c r="E19" s="15">
        <v>18</v>
      </c>
      <c r="F19" s="55">
        <f>IF(A19&lt;&gt;"",A19*18,"")</f>
        <v>18</v>
      </c>
      <c r="G19" s="11" t="s">
        <v>41</v>
      </c>
      <c r="H19" s="17" t="s">
        <v>47</v>
      </c>
      <c r="I19" s="47">
        <f>IF(A19&lt;&gt;"",A19*10,"")</f>
        <v>10</v>
      </c>
      <c r="J19" s="79"/>
    </row>
    <row r="20" spans="1:10" ht="16.25" customHeight="1" x14ac:dyDescent="0.15">
      <c r="A20" s="47"/>
      <c r="B20" s="11"/>
      <c r="C20" s="53" t="s">
        <v>56</v>
      </c>
      <c r="D20" s="13"/>
      <c r="E20" s="15">
        <v>26</v>
      </c>
      <c r="F20" s="55" t="str">
        <f>IF(A20&lt;&gt;"",A20*26,"")</f>
        <v/>
      </c>
      <c r="G20" s="11" t="s">
        <v>42</v>
      </c>
      <c r="H20" s="17">
        <v>5</v>
      </c>
      <c r="I20" s="47" t="str">
        <f t="shared" ref="I20:I28" si="0">IF(A20&lt;&gt;"",A20*5,"")</f>
        <v/>
      </c>
      <c r="J20" s="79"/>
    </row>
    <row r="21" spans="1:10" ht="16.25" customHeight="1" x14ac:dyDescent="0.15">
      <c r="A21" s="47"/>
      <c r="B21" s="11"/>
      <c r="C21" s="53" t="s">
        <v>57</v>
      </c>
      <c r="D21" s="13"/>
      <c r="E21" s="15">
        <v>26</v>
      </c>
      <c r="F21" s="55" t="str">
        <f>IF(A21&lt;&gt;"",A21*26,"")</f>
        <v/>
      </c>
      <c r="G21" s="11" t="s">
        <v>42</v>
      </c>
      <c r="H21" s="17">
        <v>4</v>
      </c>
      <c r="I21" s="47" t="str">
        <f>IF(A21&lt;&gt;"",A21*4,"")</f>
        <v/>
      </c>
      <c r="J21" s="79"/>
    </row>
    <row r="22" spans="1:10" ht="16.25" customHeight="1" x14ac:dyDescent="0.15">
      <c r="A22" s="47"/>
      <c r="B22" s="11"/>
      <c r="C22" s="12" t="s">
        <v>58</v>
      </c>
      <c r="D22" s="13"/>
      <c r="E22" s="15">
        <v>26</v>
      </c>
      <c r="F22" s="55" t="str">
        <f t="shared" ref="F20:F25" si="1">IF(A22&lt;&gt;"",A22*25,"")</f>
        <v/>
      </c>
      <c r="G22" s="11" t="s">
        <v>40</v>
      </c>
      <c r="H22" s="17">
        <v>6</v>
      </c>
      <c r="I22" s="47" t="str">
        <f>IF(A22&lt;&gt;"",A22*6,"")</f>
        <v/>
      </c>
      <c r="J22" s="79"/>
    </row>
    <row r="23" spans="1:10" ht="16.25" customHeight="1" x14ac:dyDescent="0.15">
      <c r="A23" s="47"/>
      <c r="B23" s="11"/>
      <c r="C23" s="12" t="s">
        <v>59</v>
      </c>
      <c r="D23" s="13"/>
      <c r="E23" s="15">
        <v>26</v>
      </c>
      <c r="F23" s="55" t="str">
        <f>IF(A23&lt;&gt;"",A23*26,"")</f>
        <v/>
      </c>
      <c r="G23" s="11" t="s">
        <v>43</v>
      </c>
      <c r="H23" s="17">
        <v>6</v>
      </c>
      <c r="I23" s="47" t="str">
        <f>IF(A23&lt;&gt;"",A23*6,"")</f>
        <v/>
      </c>
      <c r="J23" s="79"/>
    </row>
    <row r="24" spans="1:10" ht="16.25" customHeight="1" x14ac:dyDescent="0.15">
      <c r="A24" s="47"/>
      <c r="B24" s="11"/>
      <c r="C24" s="12" t="s">
        <v>60</v>
      </c>
      <c r="D24" s="13"/>
      <c r="E24" s="15">
        <v>26</v>
      </c>
      <c r="F24" s="55" t="str">
        <f>IF(A24&lt;&gt;"",A24*26,"")</f>
        <v/>
      </c>
      <c r="G24" s="11" t="s">
        <v>41</v>
      </c>
      <c r="H24" s="54" t="s">
        <v>48</v>
      </c>
      <c r="I24" s="47" t="str">
        <f>IF(A24&lt;&gt;"",A24*6,"")</f>
        <v/>
      </c>
      <c r="J24" s="79"/>
    </row>
    <row r="25" spans="1:10" ht="16.25" customHeight="1" x14ac:dyDescent="0.15">
      <c r="A25" s="47"/>
      <c r="B25" s="11"/>
      <c r="C25" s="53" t="s">
        <v>61</v>
      </c>
      <c r="D25" s="13"/>
      <c r="E25" s="15">
        <v>26</v>
      </c>
      <c r="F25" s="55" t="str">
        <f>IF(A25&lt;&gt;"",A25*26,"")</f>
        <v/>
      </c>
      <c r="G25" s="11" t="s">
        <v>41</v>
      </c>
      <c r="H25" s="54" t="s">
        <v>49</v>
      </c>
      <c r="I25" s="47" t="str">
        <f>IF(A25&lt;&gt;"",A25*8,"")</f>
        <v/>
      </c>
      <c r="J25" s="79"/>
    </row>
    <row r="26" spans="1:10" ht="16.25" customHeight="1" x14ac:dyDescent="0.15">
      <c r="A26" s="47"/>
      <c r="B26" s="11"/>
      <c r="C26" s="53" t="s">
        <v>62</v>
      </c>
      <c r="D26" s="13"/>
      <c r="E26" s="15">
        <v>16</v>
      </c>
      <c r="F26" s="55" t="str">
        <f>IF(A26&lt;&gt;"",A26*16,"")</f>
        <v/>
      </c>
      <c r="G26" s="11" t="s">
        <v>40</v>
      </c>
      <c r="H26" s="17">
        <v>6</v>
      </c>
      <c r="I26" s="47" t="str">
        <f>IF(A26&lt;&gt;"",A26*6,"")</f>
        <v/>
      </c>
      <c r="J26" s="79"/>
    </row>
    <row r="27" spans="1:10" ht="16.25" customHeight="1" x14ac:dyDescent="0.15">
      <c r="A27" s="47"/>
      <c r="B27" s="11"/>
      <c r="C27" s="12" t="s">
        <v>63</v>
      </c>
      <c r="D27" s="13"/>
      <c r="E27" s="15">
        <v>16</v>
      </c>
      <c r="F27" s="55" t="str">
        <f>IF(A27&lt;&gt;"",A27*16,"")</f>
        <v/>
      </c>
      <c r="G27" s="11" t="s">
        <v>44</v>
      </c>
      <c r="H27" s="54">
        <v>3</v>
      </c>
      <c r="I27" s="47" t="str">
        <f>IF(A27&lt;&gt;"",A27*3,"")</f>
        <v/>
      </c>
      <c r="J27" s="79"/>
    </row>
    <row r="28" spans="1:10" ht="16.25" customHeight="1" x14ac:dyDescent="0.15">
      <c r="A28" s="47"/>
      <c r="B28" s="11"/>
      <c r="C28" s="53" t="s">
        <v>64</v>
      </c>
      <c r="D28" s="13"/>
      <c r="E28" s="15">
        <v>26</v>
      </c>
      <c r="F28" s="55" t="str">
        <f>IF(A28&lt;&gt;"",A28*26,"")</f>
        <v/>
      </c>
      <c r="G28" s="11" t="s">
        <v>42</v>
      </c>
      <c r="H28" s="54">
        <v>5</v>
      </c>
      <c r="I28" s="47" t="str">
        <f t="shared" si="0"/>
        <v/>
      </c>
      <c r="J28" s="79"/>
    </row>
    <row r="29" spans="1:10" ht="16.25" customHeight="1" x14ac:dyDescent="0.15">
      <c r="A29" s="47"/>
      <c r="B29" s="11"/>
      <c r="C29" s="53" t="s">
        <v>65</v>
      </c>
      <c r="D29" s="13"/>
      <c r="E29" s="15">
        <v>15</v>
      </c>
      <c r="F29" s="55" t="str">
        <f>IF(A29&lt;&gt;"",A29*15,"")</f>
        <v/>
      </c>
      <c r="G29" s="11" t="s">
        <v>41</v>
      </c>
      <c r="H29" s="54" t="s">
        <v>49</v>
      </c>
      <c r="I29" s="47" t="str">
        <f>IF(A29&lt;&gt;"",A29*8,"")</f>
        <v/>
      </c>
      <c r="J29" s="79"/>
    </row>
    <row r="30" spans="1:10" ht="16.25" customHeight="1" x14ac:dyDescent="0.15">
      <c r="A30" s="47"/>
      <c r="B30" s="11"/>
      <c r="C30" s="53" t="s">
        <v>66</v>
      </c>
      <c r="D30" s="13"/>
      <c r="E30" s="15">
        <v>7.5</v>
      </c>
      <c r="F30" s="55" t="str">
        <f>IF(A30&lt;&gt;"",A30*7.5,"")</f>
        <v/>
      </c>
      <c r="G30" s="11" t="s">
        <v>42</v>
      </c>
      <c r="H30" s="54">
        <v>2</v>
      </c>
      <c r="I30" s="47" t="str">
        <f>IF(A30&lt;&gt;"",A30*2,"")</f>
        <v/>
      </c>
      <c r="J30" s="12"/>
    </row>
    <row r="31" spans="1:10" ht="16.25" customHeight="1" x14ac:dyDescent="0.15">
      <c r="A31" s="3"/>
      <c r="B31" s="11"/>
      <c r="C31" s="12"/>
      <c r="D31" s="13"/>
      <c r="E31" s="15"/>
      <c r="F31" s="55" t="str">
        <f>IF(A31&lt;&gt;"",A31*16,"")</f>
        <v/>
      </c>
      <c r="G31" s="11"/>
      <c r="H31" s="54"/>
      <c r="I31" s="47" t="str">
        <f>IF(A31&lt;&gt;"",A31*8,"")</f>
        <v/>
      </c>
      <c r="J31" s="65">
        <f>IF(SUM(I18:I31)&gt;0,ROUNDUP((SUM(I18:I31)/20),0),"")</f>
        <v>1</v>
      </c>
    </row>
    <row r="32" spans="1:10" ht="16.25" customHeight="1" x14ac:dyDescent="0.15">
      <c r="A32" s="58"/>
      <c r="B32" s="6"/>
      <c r="C32" s="59" t="s">
        <v>67</v>
      </c>
      <c r="D32" s="8"/>
      <c r="E32" s="69">
        <v>93</v>
      </c>
      <c r="F32" s="55" t="str">
        <f>IF(A32&lt;&gt;"",A32*90,"")</f>
        <v/>
      </c>
      <c r="G32" s="72" t="s">
        <v>40</v>
      </c>
      <c r="H32" s="75" t="s">
        <v>52</v>
      </c>
      <c r="I32" s="47" t="str">
        <f>IF(A32&lt;&gt;"",A32*60,"")</f>
        <v/>
      </c>
      <c r="J32" s="64" t="str">
        <f>IF(A32&lt;&gt;"",4,"")</f>
        <v/>
      </c>
    </row>
    <row r="33" spans="1:10" ht="16.25" customHeight="1" x14ac:dyDescent="0.15">
      <c r="A33" s="58"/>
      <c r="B33" s="12"/>
      <c r="C33" s="53" t="s">
        <v>68</v>
      </c>
      <c r="D33" s="13"/>
      <c r="E33" s="70"/>
      <c r="F33" s="55" t="str">
        <f>IF(A33&lt;&gt;"",A33*90,"")</f>
        <v/>
      </c>
      <c r="G33" s="73"/>
      <c r="H33" s="76"/>
      <c r="I33" s="47" t="str">
        <f>IF(A33&lt;&gt;"",A33*60,"")</f>
        <v/>
      </c>
      <c r="J33" s="64" t="str">
        <f>IF(A33&lt;&gt;"",5,"")</f>
        <v/>
      </c>
    </row>
    <row r="34" spans="1:10" ht="16.25" customHeight="1" x14ac:dyDescent="0.15">
      <c r="A34" s="58"/>
      <c r="B34" s="7"/>
      <c r="C34" s="57" t="s">
        <v>69</v>
      </c>
      <c r="D34" s="9"/>
      <c r="E34" s="71"/>
      <c r="F34" s="55" t="str">
        <f>IF(A34&lt;&gt;"",A34*90,"")</f>
        <v/>
      </c>
      <c r="G34" s="74"/>
      <c r="H34" s="77"/>
      <c r="I34" s="47" t="str">
        <f>IF(A34&lt;&gt;"",A34*60,"")</f>
        <v/>
      </c>
      <c r="J34" s="64" t="str">
        <f>IF(A34&lt;&gt;"",6,"")</f>
        <v/>
      </c>
    </row>
    <row r="35" spans="1:10" ht="16.25" customHeight="1" thickBot="1" x14ac:dyDescent="0.2">
      <c r="A35" s="18">
        <v>1</v>
      </c>
      <c r="B35" s="5"/>
      <c r="C35" s="7" t="s">
        <v>70</v>
      </c>
      <c r="D35" s="9"/>
      <c r="E35" s="16">
        <v>35</v>
      </c>
      <c r="F35" s="15">
        <v>35</v>
      </c>
      <c r="G35" s="18" t="s">
        <v>32</v>
      </c>
      <c r="H35" s="18" t="s">
        <v>32</v>
      </c>
      <c r="I35" s="17" t="s">
        <v>32</v>
      </c>
      <c r="J35" s="24"/>
    </row>
    <row r="36" spans="1:10" ht="23.5" customHeight="1" thickBot="1" x14ac:dyDescent="0.2">
      <c r="E36" s="45" t="s">
        <v>18</v>
      </c>
      <c r="F36" s="63">
        <f>IF(SUM(F18:F35)&gt;35,SUM(F18:F35),"")</f>
        <v>53</v>
      </c>
      <c r="H36" s="45" t="s">
        <v>5</v>
      </c>
      <c r="I36" s="56">
        <f>IF(SUM(I18:I34)&gt;0,SUM(I18:I34),"")</f>
        <v>10</v>
      </c>
      <c r="J36" s="65">
        <f>IF(SUM(J31:J34)&gt;0,SUM(J31:J34),"")</f>
        <v>1</v>
      </c>
    </row>
    <row r="37" spans="1:10" x14ac:dyDescent="0.15">
      <c r="J37" s="13"/>
    </row>
    <row r="38" spans="1:10" x14ac:dyDescent="0.15">
      <c r="A38" s="40" t="s">
        <v>19</v>
      </c>
      <c r="J38" s="13"/>
    </row>
    <row r="39" spans="1:10" x14ac:dyDescent="0.15">
      <c r="A39" s="19" t="s">
        <v>53</v>
      </c>
      <c r="G39" s="20" t="s">
        <v>38</v>
      </c>
      <c r="H39" s="21"/>
      <c r="I39" s="22"/>
      <c r="J39" s="23"/>
    </row>
    <row r="40" spans="1:10" x14ac:dyDescent="0.15">
      <c r="A40" s="19"/>
      <c r="G40" s="20" t="s">
        <v>39</v>
      </c>
      <c r="H40" s="42" t="s">
        <v>20</v>
      </c>
      <c r="I40" s="8"/>
      <c r="J40" s="44" t="s">
        <v>37</v>
      </c>
    </row>
    <row r="41" spans="1:10" x14ac:dyDescent="0.15">
      <c r="A41" s="68"/>
      <c r="B41" s="25"/>
      <c r="C41" s="25"/>
      <c r="D41" s="25"/>
      <c r="E41" s="25"/>
      <c r="G41" s="20"/>
      <c r="H41" s="41"/>
      <c r="I41" s="9"/>
      <c r="J41" s="43" t="s">
        <v>31</v>
      </c>
    </row>
    <row r="42" spans="1:10" x14ac:dyDescent="0.15">
      <c r="A42" s="19"/>
      <c r="G42" s="10"/>
      <c r="H42" s="34"/>
      <c r="I42" s="23"/>
      <c r="J42" s="10"/>
    </row>
    <row r="43" spans="1:10" x14ac:dyDescent="0.15">
      <c r="A43" s="68"/>
      <c r="B43" s="25"/>
      <c r="C43" s="25"/>
      <c r="D43" s="25"/>
      <c r="E43" s="25"/>
      <c r="G43" s="10"/>
      <c r="H43" s="34"/>
      <c r="I43" s="23"/>
      <c r="J43" s="10"/>
    </row>
    <row r="44" spans="1:10" ht="19.25" customHeight="1" thickBot="1" x14ac:dyDescent="0.2">
      <c r="I44" s="46" t="s">
        <v>21</v>
      </c>
      <c r="J44" s="10"/>
    </row>
    <row r="45" spans="1:10" ht="14" thickBot="1" x14ac:dyDescent="0.2">
      <c r="A45" s="60" t="s">
        <v>72</v>
      </c>
      <c r="E45" s="56"/>
      <c r="F45" s="67" t="s">
        <v>25</v>
      </c>
      <c r="G45" s="66"/>
      <c r="H45" s="60" t="s">
        <v>26</v>
      </c>
    </row>
    <row r="46" spans="1:10" ht="4.25" customHeight="1" thickBot="1" x14ac:dyDescent="0.2">
      <c r="E46" s="1"/>
    </row>
    <row r="47" spans="1:10" ht="14" thickBot="1" x14ac:dyDescent="0.2">
      <c r="A47" t="s">
        <v>24</v>
      </c>
      <c r="E47" s="56"/>
      <c r="F47" s="67" t="s">
        <v>25</v>
      </c>
      <c r="G47" s="66"/>
      <c r="H47" s="60" t="s">
        <v>26</v>
      </c>
    </row>
    <row r="48" spans="1:10" ht="21.25" customHeight="1" x14ac:dyDescent="0.15"/>
    <row r="49" spans="1:8" x14ac:dyDescent="0.15">
      <c r="A49" t="s">
        <v>22</v>
      </c>
      <c r="C49" t="s">
        <v>35</v>
      </c>
      <c r="G49" t="s">
        <v>23</v>
      </c>
      <c r="H49" t="s">
        <v>36</v>
      </c>
    </row>
  </sheetData>
  <mergeCells count="5">
    <mergeCell ref="E32:E34"/>
    <mergeCell ref="G32:G34"/>
    <mergeCell ref="H32:H34"/>
    <mergeCell ref="J16:J29"/>
    <mergeCell ref="A1:D4"/>
  </mergeCells>
  <phoneticPr fontId="0" type="noConversion"/>
  <pageMargins left="0.39370078740157483" right="0.39370078740157483" top="0.78740157480314965" bottom="0.59055118110236227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Stich-Rangeurbestellung</vt:lpstr>
      <vt:lpstr>'Stich-Rangeurbestellung'!Druckbereich</vt:lpstr>
    </vt:vector>
  </TitlesOfParts>
  <Company>Brunnen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Karl Schelbert</cp:lastModifiedBy>
  <cp:lastPrinted>2019-09-07T10:01:19Z</cp:lastPrinted>
  <dcterms:created xsi:type="dcterms:W3CDTF">2004-10-14T20:26:45Z</dcterms:created>
  <dcterms:modified xsi:type="dcterms:W3CDTF">2025-10-03T16:30:38Z</dcterms:modified>
</cp:coreProperties>
</file>